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4392" windowWidth="13656" windowHeight="6372" tabRatio="495" activeTab="1"/>
  </bookViews>
  <sheets>
    <sheet name="Entrate" sheetId="1" r:id="rId1"/>
    <sheet name="Spese" sheetId="2" r:id="rId2"/>
  </sheets>
  <definedNames>
    <definedName name="_xlnm.Print_Area" localSheetId="1">'Spese'!$A$1:$BW$58</definedName>
    <definedName name="_xlnm.Print_Titles" localSheetId="1">'Spese'!$A:$B,'Spese'!$1:$10</definedName>
  </definedNames>
  <calcPr fullCalcOnLoad="1"/>
</workbook>
</file>

<file path=xl/sharedStrings.xml><?xml version="1.0" encoding="utf-8"?>
<sst xmlns="http://schemas.openxmlformats.org/spreadsheetml/2006/main" count="236" uniqueCount="137">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</sst>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1295400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7621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92D050"/>
    <pageSetUpPr fitToPage="1"/>
  </sheetPr>
  <dimension ref="A1:F70"/>
  <sheetViews>
    <sheetView showGridLines="0" view="pageLayout" zoomScale="70" zoomScaleNormal="75" zoomScalePageLayoutView="70" workbookViewId="0" topLeftCell="A37">
      <selection activeCell="C8" sqref="C8:C10"/>
    </sheetView>
  </sheetViews>
  <sheetFormatPr defaultColWidth="9.140625" defaultRowHeight="12.75"/>
  <cols>
    <col min="1" max="1" width="10.71093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4:6" ht="12.75">
      <c r="D3" s="77"/>
      <c r="E3"/>
      <c r="F3"/>
    </row>
    <row r="4" ht="18">
      <c r="A4" s="3" t="s">
        <v>0</v>
      </c>
    </row>
    <row r="5" spans="1:3" ht="18">
      <c r="A5" s="3"/>
      <c r="B5" s="39" t="s">
        <v>133</v>
      </c>
      <c r="C5" s="40">
        <v>2018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3.5">
      <c r="A8" s="42"/>
      <c r="B8" s="46" t="s">
        <v>8</v>
      </c>
      <c r="C8" s="7">
        <v>25512906.18</v>
      </c>
      <c r="D8" s="45"/>
      <c r="E8" s="6"/>
      <c r="F8" s="6"/>
    </row>
    <row r="9" spans="1:6" ht="13.5">
      <c r="A9" s="42"/>
      <c r="B9" s="48" t="s">
        <v>10</v>
      </c>
      <c r="C9" s="7">
        <v>247923564.72</v>
      </c>
      <c r="D9" s="45"/>
      <c r="E9" s="6"/>
      <c r="F9" s="6"/>
    </row>
    <row r="10" spans="1:6" ht="13.5">
      <c r="A10" s="42"/>
      <c r="B10" s="48" t="s">
        <v>11</v>
      </c>
      <c r="C10" s="7">
        <v>81507621.99</v>
      </c>
      <c r="D10" s="45"/>
      <c r="E10" s="6"/>
      <c r="F10" s="6"/>
    </row>
    <row r="11" spans="1:6" ht="13.5">
      <c r="A11" s="42"/>
      <c r="B11" s="48" t="s">
        <v>12</v>
      </c>
      <c r="C11" s="7"/>
      <c r="D11" s="7">
        <v>30786921.05</v>
      </c>
      <c r="E11" s="6"/>
      <c r="F11" s="6"/>
    </row>
    <row r="12" spans="1:6" ht="13.5">
      <c r="A12" s="42"/>
      <c r="B12" s="49"/>
      <c r="C12" s="7"/>
      <c r="D12" s="45"/>
      <c r="E12" s="6"/>
      <c r="F12" s="6"/>
    </row>
    <row r="13" spans="1:6" ht="13.5">
      <c r="A13" s="50" t="s">
        <v>13</v>
      </c>
      <c r="B13" s="48" t="s">
        <v>14</v>
      </c>
      <c r="C13" s="44"/>
      <c r="D13" s="45"/>
      <c r="E13" s="6"/>
      <c r="F13" s="6"/>
    </row>
    <row r="14" spans="1:6" ht="13.5">
      <c r="A14" s="51">
        <v>10101</v>
      </c>
      <c r="B14" s="52" t="s">
        <v>15</v>
      </c>
      <c r="C14" s="7">
        <v>382970803.58</v>
      </c>
      <c r="D14" s="7">
        <v>250568066.71</v>
      </c>
      <c r="E14" s="8"/>
      <c r="F14" s="8"/>
    </row>
    <row r="15" spans="1:6" ht="13.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3.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3.5">
      <c r="A17" s="51">
        <v>10104</v>
      </c>
      <c r="B17" s="52" t="s">
        <v>18</v>
      </c>
      <c r="C17" s="7">
        <v>16470340.52</v>
      </c>
      <c r="D17" s="7">
        <v>17438162.18</v>
      </c>
      <c r="E17" s="8"/>
      <c r="F17" s="8"/>
    </row>
    <row r="18" spans="1:6" ht="13.5">
      <c r="A18" s="51">
        <v>10301</v>
      </c>
      <c r="B18" s="52" t="s">
        <v>19</v>
      </c>
      <c r="C18" s="7">
        <v>133785612.89</v>
      </c>
      <c r="D18" s="7">
        <v>137797264.39</v>
      </c>
      <c r="E18" s="8"/>
      <c r="F18" s="8"/>
    </row>
    <row r="19" spans="1:6" ht="13.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4.25">
      <c r="A20" s="59">
        <v>10000</v>
      </c>
      <c r="B20" s="10" t="s">
        <v>21</v>
      </c>
      <c r="C20" s="11">
        <f>SUM(C14:C19)</f>
        <v>533226756.98999995</v>
      </c>
      <c r="D20" s="11">
        <f>SUM(D14:D19)</f>
        <v>405803493.28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4" t="s">
        <v>22</v>
      </c>
      <c r="B22" s="48" t="s">
        <v>23</v>
      </c>
      <c r="C22" s="7"/>
      <c r="D22" s="45"/>
      <c r="E22" s="6"/>
      <c r="F22" s="6"/>
    </row>
    <row r="23" spans="1:6" ht="13.5">
      <c r="A23" s="51">
        <v>20101</v>
      </c>
      <c r="B23" s="52" t="s">
        <v>24</v>
      </c>
      <c r="C23" s="7">
        <v>195413695.35</v>
      </c>
      <c r="D23" s="7">
        <v>187060850.24</v>
      </c>
      <c r="E23" s="8"/>
      <c r="F23" s="8"/>
    </row>
    <row r="24" spans="1:6" ht="13.5">
      <c r="A24" s="56">
        <v>20102</v>
      </c>
      <c r="B24" s="55" t="s">
        <v>25</v>
      </c>
      <c r="C24" s="7">
        <v>0</v>
      </c>
      <c r="D24" s="7">
        <v>0</v>
      </c>
      <c r="E24" s="8"/>
      <c r="F24" s="8"/>
    </row>
    <row r="25" spans="1:6" ht="13.5">
      <c r="A25" s="51">
        <v>20103</v>
      </c>
      <c r="B25" s="52" t="s">
        <v>26</v>
      </c>
      <c r="C25" s="7">
        <v>115659</v>
      </c>
      <c r="D25" s="7">
        <v>0</v>
      </c>
      <c r="E25" s="8"/>
      <c r="F25" s="8"/>
    </row>
    <row r="26" spans="1:6" ht="13.5">
      <c r="A26" s="51">
        <v>20104</v>
      </c>
      <c r="B26" s="52" t="s">
        <v>27</v>
      </c>
      <c r="C26" s="7">
        <v>0</v>
      </c>
      <c r="D26" s="7">
        <v>0</v>
      </c>
      <c r="E26" s="8"/>
      <c r="F26" s="8"/>
    </row>
    <row r="27" spans="1:6" ht="13.5">
      <c r="A27" s="51">
        <v>20105</v>
      </c>
      <c r="B27" s="52" t="s">
        <v>28</v>
      </c>
      <c r="C27" s="7">
        <v>3818462.38</v>
      </c>
      <c r="D27" s="7">
        <v>3879483.57</v>
      </c>
      <c r="E27" s="8"/>
      <c r="F27" s="8"/>
    </row>
    <row r="28" spans="1:6" ht="14.25">
      <c r="A28" s="57">
        <v>20000</v>
      </c>
      <c r="B28" s="15" t="s">
        <v>29</v>
      </c>
      <c r="C28" s="16">
        <f>SUM(C23:C27)</f>
        <v>199347816.73</v>
      </c>
      <c r="D28" s="16">
        <f>SUM(D23:D27)</f>
        <v>190940333.81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8" t="s">
        <v>30</v>
      </c>
      <c r="B30" s="48" t="s">
        <v>31</v>
      </c>
      <c r="C30" s="7"/>
      <c r="D30" s="7"/>
      <c r="E30" s="8"/>
      <c r="F30" s="8"/>
    </row>
    <row r="31" spans="1:6" ht="13.5">
      <c r="A31" s="51">
        <v>30100</v>
      </c>
      <c r="B31" s="52" t="s">
        <v>32</v>
      </c>
      <c r="C31" s="7">
        <v>13627304.6</v>
      </c>
      <c r="D31" s="7">
        <v>12747011.05</v>
      </c>
      <c r="E31" s="8"/>
      <c r="F31" s="8"/>
    </row>
    <row r="32" spans="1:6" ht="13.5">
      <c r="A32" s="56">
        <v>30200</v>
      </c>
      <c r="B32" s="55" t="s">
        <v>33</v>
      </c>
      <c r="C32" s="7">
        <v>91396610.17</v>
      </c>
      <c r="D32" s="7">
        <v>28545689.14</v>
      </c>
      <c r="E32" s="8"/>
      <c r="F32" s="8"/>
    </row>
    <row r="33" spans="1:6" ht="13.5">
      <c r="A33" s="56">
        <v>30300</v>
      </c>
      <c r="B33" s="55" t="s">
        <v>34</v>
      </c>
      <c r="C33" s="7">
        <v>4317633.35</v>
      </c>
      <c r="D33" s="7">
        <v>5411518.34</v>
      </c>
      <c r="E33" s="8"/>
      <c r="F33" s="8"/>
    </row>
    <row r="34" spans="1:6" ht="13.5">
      <c r="A34" s="56">
        <v>30400</v>
      </c>
      <c r="B34" s="55" t="s">
        <v>35</v>
      </c>
      <c r="C34" s="7">
        <v>0</v>
      </c>
      <c r="D34" s="7">
        <v>2120750.24</v>
      </c>
      <c r="E34" s="8"/>
      <c r="F34" s="8"/>
    </row>
    <row r="35" spans="1:6" ht="13.5">
      <c r="A35" s="51">
        <v>30500</v>
      </c>
      <c r="B35" s="52" t="s">
        <v>36</v>
      </c>
      <c r="C35" s="7">
        <v>8693332.33</v>
      </c>
      <c r="D35" s="7">
        <v>6606420.95</v>
      </c>
      <c r="E35" s="8"/>
      <c r="F35" s="8"/>
    </row>
    <row r="36" spans="1:6" ht="14.25">
      <c r="A36" s="59">
        <v>30000</v>
      </c>
      <c r="B36" s="10" t="s">
        <v>37</v>
      </c>
      <c r="C36" s="11">
        <f>SUM(C31:C35)</f>
        <v>118034880.44999999</v>
      </c>
      <c r="D36" s="11">
        <f>SUM(D31:D35)</f>
        <v>55431389.720000006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8" t="s">
        <v>38</v>
      </c>
      <c r="B38" s="46" t="s">
        <v>39</v>
      </c>
      <c r="C38" s="17"/>
      <c r="D38" s="18"/>
      <c r="E38" s="6"/>
      <c r="F38" s="6"/>
    </row>
    <row r="39" spans="1:6" ht="13.5">
      <c r="A39" s="51">
        <v>40100</v>
      </c>
      <c r="B39" s="52" t="s">
        <v>40</v>
      </c>
      <c r="C39" s="7">
        <v>2648206.55</v>
      </c>
      <c r="D39" s="7">
        <v>2679652.94</v>
      </c>
      <c r="E39" s="8"/>
      <c r="F39" s="8"/>
    </row>
    <row r="40" spans="1:6" ht="13.5">
      <c r="A40" s="51">
        <v>40200</v>
      </c>
      <c r="B40" s="52" t="s">
        <v>41</v>
      </c>
      <c r="C40" s="7">
        <v>14851314.89</v>
      </c>
      <c r="D40" s="7">
        <v>12775556.27</v>
      </c>
      <c r="E40" s="8"/>
      <c r="F40" s="8"/>
    </row>
    <row r="41" spans="1:6" ht="13.5">
      <c r="A41" s="51">
        <v>40300</v>
      </c>
      <c r="B41" s="52" t="s">
        <v>42</v>
      </c>
      <c r="C41" s="7">
        <v>7056.39</v>
      </c>
      <c r="D41" s="7">
        <v>7056.39</v>
      </c>
      <c r="E41" s="8"/>
      <c r="F41" s="8"/>
    </row>
    <row r="42" spans="1:6" ht="13.5">
      <c r="A42" s="51">
        <v>40400</v>
      </c>
      <c r="B42" s="52" t="s">
        <v>43</v>
      </c>
      <c r="C42" s="7">
        <v>1547146.92</v>
      </c>
      <c r="D42" s="7">
        <v>1498629.93</v>
      </c>
      <c r="E42" s="8"/>
      <c r="F42" s="8"/>
    </row>
    <row r="43" spans="1:6" ht="13.5">
      <c r="A43" s="56">
        <v>40500</v>
      </c>
      <c r="B43" s="55" t="s">
        <v>44</v>
      </c>
      <c r="C43" s="7">
        <v>7834491.14</v>
      </c>
      <c r="D43" s="7">
        <v>9985317.92</v>
      </c>
      <c r="E43" s="8"/>
      <c r="F43" s="8"/>
    </row>
    <row r="44" spans="1:6" ht="14.25">
      <c r="A44" s="59">
        <v>40000</v>
      </c>
      <c r="B44" s="10" t="s">
        <v>45</v>
      </c>
      <c r="C44" s="11">
        <f>SUM(C39:C43)</f>
        <v>26888215.89</v>
      </c>
      <c r="D44" s="11">
        <f>SUM(D39:D43)</f>
        <v>26946213.450000003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8" t="s">
        <v>46</v>
      </c>
      <c r="B46" s="46" t="s">
        <v>47</v>
      </c>
      <c r="C46" s="17"/>
      <c r="D46" s="18"/>
      <c r="E46" s="6"/>
      <c r="F46" s="6"/>
    </row>
    <row r="47" spans="1:6" ht="13.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3.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3.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3.5">
      <c r="A50" s="51">
        <v>50400</v>
      </c>
      <c r="B50" s="52" t="s">
        <v>51</v>
      </c>
      <c r="C50" s="7">
        <v>0</v>
      </c>
      <c r="D50" s="7">
        <v>4391023.55</v>
      </c>
      <c r="E50" s="8"/>
      <c r="F50" s="8"/>
    </row>
    <row r="51" spans="1:6" ht="14.25">
      <c r="A51" s="59">
        <v>50000</v>
      </c>
      <c r="B51" s="10" t="s">
        <v>52</v>
      </c>
      <c r="C51" s="11">
        <f>SUM(C47:C50)</f>
        <v>0</v>
      </c>
      <c r="D51" s="11">
        <f>SUM(D47:D50)</f>
        <v>4391023.55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8" t="s">
        <v>53</v>
      </c>
      <c r="B53" s="46" t="s">
        <v>54</v>
      </c>
      <c r="C53" s="17"/>
      <c r="D53" s="18"/>
      <c r="E53" s="6"/>
      <c r="F53" s="6"/>
    </row>
    <row r="54" spans="1:6" ht="13.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3.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3.5">
      <c r="A56" s="51">
        <v>60300</v>
      </c>
      <c r="B56" s="52" t="s">
        <v>50</v>
      </c>
      <c r="C56" s="7">
        <v>1020670</v>
      </c>
      <c r="D56" s="7">
        <v>4632402.11</v>
      </c>
      <c r="E56" s="8"/>
      <c r="F56" s="8"/>
    </row>
    <row r="57" spans="1:6" ht="13.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4.25">
      <c r="A58" s="59">
        <v>60000</v>
      </c>
      <c r="B58" s="10" t="s">
        <v>55</v>
      </c>
      <c r="C58" s="11">
        <f>SUM(C54:C57)</f>
        <v>1020670</v>
      </c>
      <c r="D58" s="11">
        <f>SUM(D54:D57)</f>
        <v>4632402.11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8" t="s">
        <v>56</v>
      </c>
      <c r="B60" s="46" t="s">
        <v>57</v>
      </c>
      <c r="C60" s="17"/>
      <c r="D60" s="18"/>
      <c r="E60" s="6"/>
      <c r="F60" s="6"/>
    </row>
    <row r="61" spans="1:6" ht="13.5">
      <c r="A61" s="51">
        <v>70100</v>
      </c>
      <c r="B61" s="52" t="s">
        <v>58</v>
      </c>
      <c r="C61" s="7">
        <v>504358813.83</v>
      </c>
      <c r="D61" s="7">
        <v>504358813.83</v>
      </c>
      <c r="E61" s="8"/>
      <c r="F61" s="8"/>
    </row>
    <row r="62" spans="1:6" ht="14.25">
      <c r="A62" s="53">
        <v>70000</v>
      </c>
      <c r="B62" s="10" t="s">
        <v>59</v>
      </c>
      <c r="C62" s="11">
        <f>SUM(C61)</f>
        <v>504358813.83</v>
      </c>
      <c r="D62" s="11">
        <f>SUM(D61)</f>
        <v>504358813.83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8" t="s">
        <v>60</v>
      </c>
      <c r="B64" s="46" t="s">
        <v>61</v>
      </c>
      <c r="C64" s="17"/>
      <c r="D64" s="18"/>
      <c r="E64" s="6"/>
      <c r="F64" s="6"/>
    </row>
    <row r="65" spans="1:6" ht="13.5">
      <c r="A65" s="51">
        <v>90100</v>
      </c>
      <c r="B65" s="52" t="s">
        <v>62</v>
      </c>
      <c r="C65" s="7">
        <v>201362463.55</v>
      </c>
      <c r="D65" s="7">
        <v>201439585.52</v>
      </c>
      <c r="E65" s="8"/>
      <c r="F65" s="8"/>
    </row>
    <row r="66" spans="1:6" ht="13.5">
      <c r="A66" s="51">
        <v>90200</v>
      </c>
      <c r="B66" s="52" t="s">
        <v>63</v>
      </c>
      <c r="C66" s="7">
        <v>7178675.26</v>
      </c>
      <c r="D66" s="7">
        <v>4509680.51</v>
      </c>
      <c r="E66" s="8"/>
      <c r="F66" s="8"/>
    </row>
    <row r="67" spans="1:6" ht="14.25">
      <c r="A67" s="53">
        <v>90000</v>
      </c>
      <c r="B67" s="10" t="s">
        <v>64</v>
      </c>
      <c r="C67" s="11">
        <f>SUM(C65:C66)</f>
        <v>208541138.81</v>
      </c>
      <c r="D67" s="11">
        <f>SUM(D65:D66)</f>
        <v>205949266.03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1591418292.6999998</v>
      </c>
      <c r="D68" s="20">
        <f>+D20+D28+D36+D44+D51+D58+D62+D67</f>
        <v>1398452935.78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1946362385.59</v>
      </c>
      <c r="D69" s="20">
        <f>+D68+D11</f>
        <v>1429239856.83</v>
      </c>
      <c r="E69" s="21"/>
      <c r="F69" s="21"/>
    </row>
    <row r="70" spans="1:6" ht="23.25" customHeight="1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portrait" paperSize="9" scale="65" r:id="rId2"/>
  <headerFooter alignWithMargins="0">
    <oddHeader>&amp;C&amp;18COMUNE DI PALERMO
AREA DELLA RAGIONERIA GENERALE TRIBUTI E PATRIMONIO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BW58"/>
  <sheetViews>
    <sheetView tabSelected="1" view="pageBreakPreview" zoomScale="60" zoomScaleNormal="70" zoomScalePageLayoutView="0" workbookViewId="0" topLeftCell="BN10">
      <selection activeCell="BW57" sqref="BW57"/>
    </sheetView>
  </sheetViews>
  <sheetFormatPr defaultColWidth="9.140625" defaultRowHeight="12.75"/>
  <cols>
    <col min="1" max="1" width="6.00390625" style="0" customWidth="1"/>
    <col min="2" max="2" width="57.28125" style="0" customWidth="1"/>
    <col min="3" max="4" width="20.7109375" style="0" customWidth="1"/>
    <col min="5" max="5" width="23.00390625" style="0" bestFit="1" customWidth="1"/>
    <col min="6" max="6" width="17.421875" style="0" bestFit="1" customWidth="1"/>
    <col min="7" max="7" width="24.8515625" style="0" bestFit="1" customWidth="1"/>
    <col min="8" max="72" width="20.7109375" style="0" customWidth="1"/>
    <col min="73" max="73" width="22.28125" style="0" customWidth="1"/>
    <col min="74" max="74" width="25.7109375" style="0" customWidth="1"/>
    <col min="75" max="75" width="20.7109375" style="0" customWidth="1"/>
  </cols>
  <sheetData>
    <row r="1" spans="2:3" ht="18">
      <c r="B1" s="3"/>
      <c r="C1" s="3"/>
    </row>
    <row r="3" spans="3:6" ht="12.75">
      <c r="C3" s="78" t="s">
        <v>6</v>
      </c>
      <c r="D3" s="78"/>
      <c r="E3" s="78"/>
      <c r="F3" s="78"/>
    </row>
    <row r="4" ht="18">
      <c r="B4" s="3" t="s">
        <v>134</v>
      </c>
    </row>
    <row r="5" spans="2:7" ht="18">
      <c r="B5" s="39"/>
      <c r="C5" s="39" t="s">
        <v>133</v>
      </c>
      <c r="D5" s="3">
        <f>Entrate!C5</f>
        <v>2018</v>
      </c>
      <c r="G5" s="3"/>
    </row>
    <row r="6" spans="2:7" ht="18">
      <c r="B6" s="3"/>
      <c r="G6" s="3"/>
    </row>
    <row r="7" spans="1:75" ht="12.75">
      <c r="A7" s="74"/>
      <c r="B7" s="101" t="s">
        <v>136</v>
      </c>
      <c r="C7" s="98">
        <v>1</v>
      </c>
      <c r="D7" s="96"/>
      <c r="E7" s="97"/>
      <c r="F7" s="98">
        <v>2</v>
      </c>
      <c r="G7" s="96"/>
      <c r="H7" s="97"/>
      <c r="I7" s="98">
        <v>3</v>
      </c>
      <c r="J7" s="96"/>
      <c r="K7" s="97"/>
      <c r="L7" s="98">
        <v>4</v>
      </c>
      <c r="M7" s="96"/>
      <c r="N7" s="97"/>
      <c r="O7" s="98">
        <v>5</v>
      </c>
      <c r="P7" s="96"/>
      <c r="Q7" s="97"/>
      <c r="R7" s="98">
        <v>6</v>
      </c>
      <c r="S7" s="96"/>
      <c r="T7" s="97"/>
      <c r="U7" s="98">
        <v>7</v>
      </c>
      <c r="V7" s="96"/>
      <c r="W7" s="97"/>
      <c r="X7" s="98">
        <v>8</v>
      </c>
      <c r="Y7" s="96"/>
      <c r="Z7" s="97"/>
      <c r="AA7" s="98">
        <v>9</v>
      </c>
      <c r="AB7" s="96"/>
      <c r="AC7" s="97"/>
      <c r="AD7" s="98">
        <v>10</v>
      </c>
      <c r="AE7" s="96"/>
      <c r="AF7" s="97"/>
      <c r="AG7" s="96">
        <v>11</v>
      </c>
      <c r="AH7" s="96"/>
      <c r="AI7" s="97"/>
      <c r="AJ7" s="98">
        <v>12</v>
      </c>
      <c r="AK7" s="96"/>
      <c r="AL7" s="97"/>
      <c r="AM7" s="98">
        <v>13</v>
      </c>
      <c r="AN7" s="96"/>
      <c r="AO7" s="97"/>
      <c r="AP7" s="98">
        <v>14</v>
      </c>
      <c r="AQ7" s="96"/>
      <c r="AR7" s="97"/>
      <c r="AS7" s="98">
        <v>15</v>
      </c>
      <c r="AT7" s="96"/>
      <c r="AU7" s="97"/>
      <c r="AV7" s="96">
        <v>16</v>
      </c>
      <c r="AW7" s="96"/>
      <c r="AX7" s="97"/>
      <c r="AY7" s="98">
        <v>17</v>
      </c>
      <c r="AZ7" s="96"/>
      <c r="BA7" s="97"/>
      <c r="BB7" s="98">
        <v>18</v>
      </c>
      <c r="BC7" s="96"/>
      <c r="BD7" s="97"/>
      <c r="BE7" s="98">
        <v>19</v>
      </c>
      <c r="BF7" s="96"/>
      <c r="BG7" s="97"/>
      <c r="BH7" s="98">
        <v>20</v>
      </c>
      <c r="BI7" s="96"/>
      <c r="BJ7" s="97"/>
      <c r="BK7" s="96">
        <v>50</v>
      </c>
      <c r="BL7" s="96"/>
      <c r="BM7" s="97"/>
      <c r="BN7" s="98">
        <v>60</v>
      </c>
      <c r="BO7" s="96"/>
      <c r="BP7" s="97"/>
      <c r="BQ7" s="98">
        <v>99</v>
      </c>
      <c r="BR7" s="96"/>
      <c r="BS7" s="96"/>
      <c r="BT7" s="79" t="s">
        <v>127</v>
      </c>
      <c r="BU7" s="81" t="s">
        <v>128</v>
      </c>
      <c r="BV7" s="82"/>
      <c r="BW7" s="83"/>
    </row>
    <row r="8" spans="1:75" s="22" customFormat="1" ht="58.5" customHeight="1">
      <c r="A8" s="23"/>
      <c r="B8" s="102"/>
      <c r="C8" s="82" t="s">
        <v>66</v>
      </c>
      <c r="D8" s="82"/>
      <c r="E8" s="87"/>
      <c r="F8" s="88" t="s">
        <v>67</v>
      </c>
      <c r="G8" s="87"/>
      <c r="H8" s="89"/>
      <c r="I8" s="90" t="s">
        <v>68</v>
      </c>
      <c r="J8" s="91"/>
      <c r="K8" s="99"/>
      <c r="L8" s="100" t="s">
        <v>69</v>
      </c>
      <c r="M8" s="92"/>
      <c r="N8" s="99"/>
      <c r="O8" s="100" t="s">
        <v>70</v>
      </c>
      <c r="P8" s="92"/>
      <c r="Q8" s="99"/>
      <c r="R8" s="82" t="s">
        <v>135</v>
      </c>
      <c r="S8" s="82"/>
      <c r="T8" s="87"/>
      <c r="U8" s="88" t="s">
        <v>110</v>
      </c>
      <c r="V8" s="87"/>
      <c r="W8" s="89"/>
      <c r="X8" s="90" t="s">
        <v>111</v>
      </c>
      <c r="Y8" s="91"/>
      <c r="Z8" s="99"/>
      <c r="AA8" s="100" t="s">
        <v>112</v>
      </c>
      <c r="AB8" s="92"/>
      <c r="AC8" s="99"/>
      <c r="AD8" s="100" t="s">
        <v>113</v>
      </c>
      <c r="AE8" s="92"/>
      <c r="AF8" s="99"/>
      <c r="AG8" s="82" t="s">
        <v>114</v>
      </c>
      <c r="AH8" s="82"/>
      <c r="AI8" s="87"/>
      <c r="AJ8" s="88" t="s">
        <v>115</v>
      </c>
      <c r="AK8" s="87"/>
      <c r="AL8" s="89"/>
      <c r="AM8" s="90" t="s">
        <v>116</v>
      </c>
      <c r="AN8" s="91"/>
      <c r="AO8" s="99"/>
      <c r="AP8" s="100" t="s">
        <v>117</v>
      </c>
      <c r="AQ8" s="92"/>
      <c r="AR8" s="99"/>
      <c r="AS8" s="100" t="s">
        <v>118</v>
      </c>
      <c r="AT8" s="92"/>
      <c r="AU8" s="99"/>
      <c r="AV8" s="82" t="s">
        <v>119</v>
      </c>
      <c r="AW8" s="82"/>
      <c r="AX8" s="87"/>
      <c r="AY8" s="88" t="s">
        <v>120</v>
      </c>
      <c r="AZ8" s="87"/>
      <c r="BA8" s="89"/>
      <c r="BB8" s="90" t="s">
        <v>121</v>
      </c>
      <c r="BC8" s="91"/>
      <c r="BD8" s="99"/>
      <c r="BE8" s="100" t="s">
        <v>122</v>
      </c>
      <c r="BF8" s="92"/>
      <c r="BG8" s="99"/>
      <c r="BH8" s="100" t="s">
        <v>123</v>
      </c>
      <c r="BI8" s="92"/>
      <c r="BJ8" s="99"/>
      <c r="BK8" s="82" t="s">
        <v>124</v>
      </c>
      <c r="BL8" s="82"/>
      <c r="BM8" s="87"/>
      <c r="BN8" s="88" t="s">
        <v>125</v>
      </c>
      <c r="BO8" s="87"/>
      <c r="BP8" s="89"/>
      <c r="BQ8" s="90" t="s">
        <v>126</v>
      </c>
      <c r="BR8" s="91"/>
      <c r="BS8" s="92"/>
      <c r="BT8" s="80"/>
      <c r="BU8" s="84"/>
      <c r="BV8" s="85"/>
      <c r="BW8" s="86"/>
    </row>
    <row r="9" spans="1:75" s="22" customFormat="1" ht="11.25" customHeight="1">
      <c r="A9" s="23"/>
      <c r="B9" s="60"/>
      <c r="C9" s="95" t="s">
        <v>4</v>
      </c>
      <c r="D9" s="94"/>
      <c r="E9" s="61" t="s">
        <v>5</v>
      </c>
      <c r="F9" s="95" t="s">
        <v>4</v>
      </c>
      <c r="G9" s="94"/>
      <c r="H9" s="67" t="s">
        <v>5</v>
      </c>
      <c r="I9" s="95" t="s">
        <v>4</v>
      </c>
      <c r="J9" s="94"/>
      <c r="K9" s="24" t="s">
        <v>5</v>
      </c>
      <c r="L9" s="95" t="s">
        <v>4</v>
      </c>
      <c r="M9" s="94"/>
      <c r="N9" s="24" t="s">
        <v>5</v>
      </c>
      <c r="O9" s="95" t="s">
        <v>4</v>
      </c>
      <c r="P9" s="94"/>
      <c r="Q9" s="24" t="s">
        <v>5</v>
      </c>
      <c r="R9" s="93" t="s">
        <v>4</v>
      </c>
      <c r="S9" s="94"/>
      <c r="T9" s="61" t="s">
        <v>5</v>
      </c>
      <c r="U9" s="95" t="s">
        <v>4</v>
      </c>
      <c r="V9" s="94"/>
      <c r="W9" s="67" t="s">
        <v>5</v>
      </c>
      <c r="X9" s="95" t="s">
        <v>4</v>
      </c>
      <c r="Y9" s="94"/>
      <c r="Z9" s="24" t="s">
        <v>5</v>
      </c>
      <c r="AA9" s="95" t="s">
        <v>4</v>
      </c>
      <c r="AB9" s="94"/>
      <c r="AC9" s="24" t="s">
        <v>5</v>
      </c>
      <c r="AD9" s="95" t="s">
        <v>4</v>
      </c>
      <c r="AE9" s="94"/>
      <c r="AF9" s="24" t="s">
        <v>5</v>
      </c>
      <c r="AG9" s="93" t="s">
        <v>4</v>
      </c>
      <c r="AH9" s="94"/>
      <c r="AI9" s="61" t="s">
        <v>5</v>
      </c>
      <c r="AJ9" s="95" t="s">
        <v>4</v>
      </c>
      <c r="AK9" s="94"/>
      <c r="AL9" s="67" t="s">
        <v>5</v>
      </c>
      <c r="AM9" s="95" t="s">
        <v>4</v>
      </c>
      <c r="AN9" s="94"/>
      <c r="AO9" s="24" t="s">
        <v>5</v>
      </c>
      <c r="AP9" s="95" t="s">
        <v>4</v>
      </c>
      <c r="AQ9" s="94"/>
      <c r="AR9" s="24" t="s">
        <v>5</v>
      </c>
      <c r="AS9" s="95" t="s">
        <v>4</v>
      </c>
      <c r="AT9" s="94"/>
      <c r="AU9" s="24" t="s">
        <v>5</v>
      </c>
      <c r="AV9" s="93" t="s">
        <v>4</v>
      </c>
      <c r="AW9" s="94"/>
      <c r="AX9" s="61" t="s">
        <v>5</v>
      </c>
      <c r="AY9" s="95" t="s">
        <v>4</v>
      </c>
      <c r="AZ9" s="94"/>
      <c r="BA9" s="67" t="s">
        <v>5</v>
      </c>
      <c r="BB9" s="95" t="s">
        <v>4</v>
      </c>
      <c r="BC9" s="94"/>
      <c r="BD9" s="24" t="s">
        <v>5</v>
      </c>
      <c r="BE9" s="95" t="s">
        <v>4</v>
      </c>
      <c r="BF9" s="94"/>
      <c r="BG9" s="24" t="s">
        <v>5</v>
      </c>
      <c r="BH9" s="95" t="s">
        <v>4</v>
      </c>
      <c r="BI9" s="94"/>
      <c r="BJ9" s="24" t="s">
        <v>5</v>
      </c>
      <c r="BK9" s="93" t="s">
        <v>4</v>
      </c>
      <c r="BL9" s="94"/>
      <c r="BM9" s="61" t="s">
        <v>5</v>
      </c>
      <c r="BN9" s="95" t="s">
        <v>4</v>
      </c>
      <c r="BO9" s="94"/>
      <c r="BP9" s="67" t="s">
        <v>5</v>
      </c>
      <c r="BQ9" s="95" t="s">
        <v>4</v>
      </c>
      <c r="BR9" s="94"/>
      <c r="BS9" s="24" t="s">
        <v>5</v>
      </c>
      <c r="BT9" s="75" t="s">
        <v>4</v>
      </c>
      <c r="BU9" s="95" t="s">
        <v>4</v>
      </c>
      <c r="BV9" s="94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3.5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13203765.18</v>
      </c>
      <c r="BU12" s="76">
        <f>BT12</f>
        <v>13203765.18</v>
      </c>
      <c r="BV12" s="27"/>
      <c r="BW12" s="27"/>
    </row>
    <row r="13" spans="1:75" s="2" customFormat="1" ht="13.5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3.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4.25">
      <c r="A15" s="26">
        <v>101</v>
      </c>
      <c r="B15" s="28" t="s">
        <v>73</v>
      </c>
      <c r="C15" s="29">
        <v>122213970.99</v>
      </c>
      <c r="D15" s="29">
        <v>0</v>
      </c>
      <c r="E15" s="29">
        <v>120723198.58</v>
      </c>
      <c r="F15" s="29">
        <v>201769.05</v>
      </c>
      <c r="G15" s="29">
        <v>0</v>
      </c>
      <c r="H15" s="29">
        <v>199648.52</v>
      </c>
      <c r="I15" s="29">
        <v>35579546.19</v>
      </c>
      <c r="J15" s="29">
        <v>0</v>
      </c>
      <c r="K15" s="29">
        <v>35751972.06</v>
      </c>
      <c r="L15" s="29">
        <v>9059787.92</v>
      </c>
      <c r="M15" s="29">
        <v>0</v>
      </c>
      <c r="N15" s="29">
        <v>9069133.8</v>
      </c>
      <c r="O15" s="29">
        <v>3034987.21</v>
      </c>
      <c r="P15" s="29">
        <v>0</v>
      </c>
      <c r="Q15" s="29">
        <v>3043402.2</v>
      </c>
      <c r="R15" s="29">
        <v>596782.36</v>
      </c>
      <c r="S15" s="29">
        <v>0</v>
      </c>
      <c r="T15" s="29">
        <v>599479.98</v>
      </c>
      <c r="U15" s="29">
        <v>677234.64</v>
      </c>
      <c r="V15" s="29">
        <v>0</v>
      </c>
      <c r="W15" s="29">
        <v>680076.01</v>
      </c>
      <c r="X15" s="29">
        <v>31866674.72</v>
      </c>
      <c r="Y15" s="29">
        <v>0</v>
      </c>
      <c r="Z15" s="29">
        <v>31724469.95</v>
      </c>
      <c r="AA15" s="29">
        <v>4650762.31</v>
      </c>
      <c r="AB15" s="29">
        <v>0</v>
      </c>
      <c r="AC15" s="29">
        <v>4644702.54</v>
      </c>
      <c r="AD15" s="29">
        <v>0</v>
      </c>
      <c r="AE15" s="29">
        <v>0</v>
      </c>
      <c r="AF15" s="29">
        <v>0</v>
      </c>
      <c r="AG15" s="29">
        <v>603575.59</v>
      </c>
      <c r="AH15" s="29">
        <v>0</v>
      </c>
      <c r="AI15" s="29">
        <v>604878.39</v>
      </c>
      <c r="AJ15" s="29">
        <v>11327818.44</v>
      </c>
      <c r="AK15" s="29">
        <v>0</v>
      </c>
      <c r="AL15" s="29">
        <v>11276433.65</v>
      </c>
      <c r="AM15" s="29">
        <v>0</v>
      </c>
      <c r="AN15" s="29">
        <v>0</v>
      </c>
      <c r="AO15" s="29">
        <v>0</v>
      </c>
      <c r="AP15" s="29">
        <v>3441376.34</v>
      </c>
      <c r="AQ15" s="29">
        <v>0</v>
      </c>
      <c r="AR15" s="29">
        <v>3440672.5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223254285.76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221758068.17999995</v>
      </c>
    </row>
    <row r="16" spans="1:75" ht="14.25">
      <c r="A16" s="26">
        <f>A15+1</f>
        <v>102</v>
      </c>
      <c r="B16" s="28" t="s">
        <v>74</v>
      </c>
      <c r="C16" s="29">
        <v>13168149.93</v>
      </c>
      <c r="D16" s="29">
        <v>0</v>
      </c>
      <c r="E16" s="29">
        <v>13254715.1</v>
      </c>
      <c r="F16" s="29">
        <v>0</v>
      </c>
      <c r="G16" s="29">
        <v>0</v>
      </c>
      <c r="H16" s="29">
        <v>0</v>
      </c>
      <c r="I16" s="29">
        <v>32102.6</v>
      </c>
      <c r="J16" s="29">
        <v>0</v>
      </c>
      <c r="K16" s="29">
        <v>56289.38</v>
      </c>
      <c r="L16" s="29">
        <v>417.5</v>
      </c>
      <c r="M16" s="29">
        <v>0</v>
      </c>
      <c r="N16" s="29">
        <v>0</v>
      </c>
      <c r="O16" s="29">
        <v>1960.22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38934.65</v>
      </c>
      <c r="Y16" s="29">
        <v>0</v>
      </c>
      <c r="Z16" s="29">
        <v>32135.99</v>
      </c>
      <c r="AA16" s="29">
        <v>1686.06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12559.76</v>
      </c>
      <c r="AK16" s="29">
        <v>0</v>
      </c>
      <c r="AL16" s="29">
        <v>6753.45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13255810.72</v>
      </c>
      <c r="BV16" s="30">
        <f t="shared" si="0"/>
        <v>0</v>
      </c>
      <c r="BW16" s="30">
        <f t="shared" si="0"/>
        <v>13349893.92</v>
      </c>
    </row>
    <row r="17" spans="1:75" ht="14.25">
      <c r="A17" s="26">
        <f aca="true" t="shared" si="2" ref="A17:A24">A16+1</f>
        <v>103</v>
      </c>
      <c r="B17" s="28" t="s">
        <v>75</v>
      </c>
      <c r="C17" s="29">
        <v>58945298.69</v>
      </c>
      <c r="D17" s="29">
        <v>0</v>
      </c>
      <c r="E17" s="29">
        <v>60895060.79</v>
      </c>
      <c r="F17" s="29">
        <v>54779.31</v>
      </c>
      <c r="G17" s="29">
        <v>0</v>
      </c>
      <c r="H17" s="29">
        <v>103803.78</v>
      </c>
      <c r="I17" s="29">
        <v>10921180.8</v>
      </c>
      <c r="J17" s="29">
        <v>0</v>
      </c>
      <c r="K17" s="29">
        <v>8128542.88</v>
      </c>
      <c r="L17" s="29">
        <v>13314346.9</v>
      </c>
      <c r="M17" s="29">
        <v>0</v>
      </c>
      <c r="N17" s="29">
        <v>11919602.42</v>
      </c>
      <c r="O17" s="29">
        <v>2994747.12</v>
      </c>
      <c r="P17" s="29">
        <v>0</v>
      </c>
      <c r="Q17" s="29">
        <v>4308878</v>
      </c>
      <c r="R17" s="29">
        <v>1602058.45</v>
      </c>
      <c r="S17" s="29">
        <v>0</v>
      </c>
      <c r="T17" s="29">
        <v>1646649.02</v>
      </c>
      <c r="U17" s="29">
        <v>1521707.34</v>
      </c>
      <c r="V17" s="29">
        <v>0</v>
      </c>
      <c r="W17" s="29">
        <v>947681.54</v>
      </c>
      <c r="X17" s="29">
        <v>16275102.62</v>
      </c>
      <c r="Y17" s="29">
        <v>0</v>
      </c>
      <c r="Z17" s="29">
        <v>20138730.75</v>
      </c>
      <c r="AA17" s="29">
        <v>125652015.67</v>
      </c>
      <c r="AB17" s="29">
        <v>0</v>
      </c>
      <c r="AC17" s="29">
        <v>145791787.35</v>
      </c>
      <c r="AD17" s="29">
        <v>88533033.29</v>
      </c>
      <c r="AE17" s="29">
        <v>0</v>
      </c>
      <c r="AF17" s="29">
        <v>84367125.63</v>
      </c>
      <c r="AG17" s="29">
        <v>65523.49</v>
      </c>
      <c r="AH17" s="29">
        <v>0</v>
      </c>
      <c r="AI17" s="29">
        <v>41826.4</v>
      </c>
      <c r="AJ17" s="29">
        <v>34019087.43</v>
      </c>
      <c r="AK17" s="29">
        <v>0</v>
      </c>
      <c r="AL17" s="29">
        <v>18046407.39</v>
      </c>
      <c r="AM17" s="29">
        <v>882202.7</v>
      </c>
      <c r="AN17" s="29">
        <v>0</v>
      </c>
      <c r="AO17" s="29">
        <v>442880.34</v>
      </c>
      <c r="AP17" s="29">
        <v>624470.56</v>
      </c>
      <c r="AQ17" s="29">
        <v>0</v>
      </c>
      <c r="AR17" s="29">
        <v>870173.71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2635.06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355405554.37000006</v>
      </c>
      <c r="BV17" s="30">
        <f t="shared" si="0"/>
        <v>0</v>
      </c>
      <c r="BW17" s="30">
        <f t="shared" si="0"/>
        <v>357651785.0599999</v>
      </c>
    </row>
    <row r="18" spans="1:75" ht="14.25">
      <c r="A18" s="26">
        <f t="shared" si="2"/>
        <v>104</v>
      </c>
      <c r="B18" s="28" t="s">
        <v>23</v>
      </c>
      <c r="C18" s="29">
        <v>1327069.88</v>
      </c>
      <c r="D18" s="29">
        <v>0</v>
      </c>
      <c r="E18" s="29">
        <v>3499149.33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9520937.88</v>
      </c>
      <c r="M18" s="29">
        <v>0</v>
      </c>
      <c r="N18" s="29">
        <v>10474819.83</v>
      </c>
      <c r="O18" s="29">
        <v>3700000</v>
      </c>
      <c r="P18" s="29">
        <v>0</v>
      </c>
      <c r="Q18" s="29">
        <v>6236801.72</v>
      </c>
      <c r="R18" s="29">
        <v>193821.62</v>
      </c>
      <c r="S18" s="29">
        <v>0</v>
      </c>
      <c r="T18" s="29">
        <v>137660.96</v>
      </c>
      <c r="U18" s="29">
        <v>42256.1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721321.63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7062367.62</v>
      </c>
      <c r="AK18" s="29">
        <v>0</v>
      </c>
      <c r="AL18" s="29">
        <v>4288201.86</v>
      </c>
      <c r="AM18" s="29">
        <v>34720</v>
      </c>
      <c r="AN18" s="29">
        <v>0</v>
      </c>
      <c r="AO18" s="29">
        <v>7440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22602494.73</v>
      </c>
      <c r="BV18" s="30">
        <f t="shared" si="0"/>
        <v>0</v>
      </c>
      <c r="BW18" s="30">
        <f t="shared" si="0"/>
        <v>24644073.7</v>
      </c>
    </row>
    <row r="19" spans="1:75" ht="14.2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4.2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4.25">
      <c r="A21" s="26">
        <f t="shared" si="2"/>
        <v>107</v>
      </c>
      <c r="B21" s="28" t="s">
        <v>78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10221738.2</v>
      </c>
      <c r="BL21" s="29">
        <v>0</v>
      </c>
      <c r="BM21" s="29">
        <v>13190567.16</v>
      </c>
      <c r="BN21" s="29">
        <v>1737763.2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11959501.399999999</v>
      </c>
      <c r="BV21" s="30">
        <f t="shared" si="0"/>
        <v>0</v>
      </c>
      <c r="BW21" s="30">
        <f t="shared" si="0"/>
        <v>13190567.16</v>
      </c>
    </row>
    <row r="22" spans="1:75" ht="14.2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4.25">
      <c r="A23" s="26">
        <f t="shared" si="2"/>
        <v>109</v>
      </c>
      <c r="B23" s="28" t="s">
        <v>80</v>
      </c>
      <c r="C23" s="29">
        <v>2101818.19</v>
      </c>
      <c r="D23" s="29">
        <v>0</v>
      </c>
      <c r="E23" s="29">
        <v>1941632.87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1489.68</v>
      </c>
      <c r="M23" s="29">
        <v>0</v>
      </c>
      <c r="N23" s="29">
        <v>2040.82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113851.04</v>
      </c>
      <c r="AK23" s="29">
        <v>0</v>
      </c>
      <c r="AL23" s="29">
        <v>135999</v>
      </c>
      <c r="AM23" s="29">
        <v>0</v>
      </c>
      <c r="AN23" s="29">
        <v>0</v>
      </c>
      <c r="AO23" s="29">
        <v>0</v>
      </c>
      <c r="AP23" s="29">
        <v>61435.35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2278594.2600000002</v>
      </c>
      <c r="BV23" s="30">
        <f t="shared" si="0"/>
        <v>0</v>
      </c>
      <c r="BW23" s="30">
        <f t="shared" si="0"/>
        <v>2079672.6900000002</v>
      </c>
    </row>
    <row r="24" spans="1:75" ht="14.25">
      <c r="A24" s="26">
        <f t="shared" si="2"/>
        <v>110</v>
      </c>
      <c r="B24" s="28" t="s">
        <v>81</v>
      </c>
      <c r="C24" s="29">
        <v>16203916.05</v>
      </c>
      <c r="D24" s="29">
        <v>9140338</v>
      </c>
      <c r="E24" s="29">
        <v>20439158.08</v>
      </c>
      <c r="F24" s="29">
        <v>0</v>
      </c>
      <c r="G24" s="29">
        <v>20568.14</v>
      </c>
      <c r="H24" s="29">
        <v>0</v>
      </c>
      <c r="I24" s="29">
        <v>4192.11</v>
      </c>
      <c r="J24" s="29">
        <v>299475.86</v>
      </c>
      <c r="K24" s="29">
        <v>26302.75</v>
      </c>
      <c r="L24" s="29">
        <v>0</v>
      </c>
      <c r="M24" s="29">
        <v>2507806.2</v>
      </c>
      <c r="N24" s="29">
        <v>0</v>
      </c>
      <c r="O24" s="29">
        <v>0</v>
      </c>
      <c r="P24" s="29">
        <v>133958.76</v>
      </c>
      <c r="Q24" s="29">
        <v>0</v>
      </c>
      <c r="R24" s="29">
        <v>0</v>
      </c>
      <c r="S24" s="29">
        <v>16818.78</v>
      </c>
      <c r="T24" s="29">
        <v>0</v>
      </c>
      <c r="U24" s="29">
        <v>0</v>
      </c>
      <c r="V24" s="29">
        <v>14599.56</v>
      </c>
      <c r="W24" s="29">
        <v>0</v>
      </c>
      <c r="X24" s="29">
        <v>0</v>
      </c>
      <c r="Y24" s="29">
        <v>82832.67</v>
      </c>
      <c r="Z24" s="29">
        <v>0</v>
      </c>
      <c r="AA24" s="29">
        <v>1280.18</v>
      </c>
      <c r="AB24" s="29">
        <v>20482.14</v>
      </c>
      <c r="AC24" s="29">
        <v>0</v>
      </c>
      <c r="AD24" s="29">
        <v>0</v>
      </c>
      <c r="AE24" s="29">
        <v>17702.2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2863713.74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20000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16209388.34</v>
      </c>
      <c r="BV24" s="30">
        <f t="shared" si="0"/>
        <v>15138296.049999999</v>
      </c>
      <c r="BW24" s="30">
        <f t="shared" si="0"/>
        <v>20465460.83</v>
      </c>
    </row>
    <row r="25" spans="1:75" s="33" customFormat="1" ht="15" thickBot="1">
      <c r="A25" s="70">
        <v>100</v>
      </c>
      <c r="B25" s="31" t="s">
        <v>82</v>
      </c>
      <c r="C25" s="32">
        <f aca="true" t="shared" si="3" ref="C25:BN25">SUM(C15:C24)</f>
        <v>213960223.73</v>
      </c>
      <c r="D25" s="32">
        <f t="shared" si="3"/>
        <v>9140338</v>
      </c>
      <c r="E25" s="32">
        <f t="shared" si="3"/>
        <v>220752914.75</v>
      </c>
      <c r="F25" s="32">
        <f t="shared" si="3"/>
        <v>256548.36</v>
      </c>
      <c r="G25" s="32">
        <f t="shared" si="3"/>
        <v>20568.14</v>
      </c>
      <c r="H25" s="32">
        <f t="shared" si="3"/>
        <v>303452.3</v>
      </c>
      <c r="I25" s="32">
        <f t="shared" si="3"/>
        <v>46537021.7</v>
      </c>
      <c r="J25" s="32">
        <f t="shared" si="3"/>
        <v>299475.86</v>
      </c>
      <c r="K25" s="32">
        <f t="shared" si="3"/>
        <v>43963107.07000001</v>
      </c>
      <c r="L25" s="32">
        <f t="shared" si="3"/>
        <v>31896979.880000003</v>
      </c>
      <c r="M25" s="32">
        <f t="shared" si="3"/>
        <v>2507806.2</v>
      </c>
      <c r="N25" s="32">
        <f t="shared" si="3"/>
        <v>31465596.869999997</v>
      </c>
      <c r="O25" s="32">
        <f t="shared" si="3"/>
        <v>9731694.55</v>
      </c>
      <c r="P25" s="32">
        <f t="shared" si="3"/>
        <v>133958.76</v>
      </c>
      <c r="Q25" s="32">
        <f t="shared" si="3"/>
        <v>13589081.92</v>
      </c>
      <c r="R25" s="32">
        <f t="shared" si="3"/>
        <v>2392662.43</v>
      </c>
      <c r="S25" s="32">
        <f t="shared" si="3"/>
        <v>16818.78</v>
      </c>
      <c r="T25" s="32">
        <f t="shared" si="3"/>
        <v>2383789.96</v>
      </c>
      <c r="U25" s="32">
        <f t="shared" si="3"/>
        <v>2241198.08</v>
      </c>
      <c r="V25" s="32">
        <f t="shared" si="3"/>
        <v>14599.56</v>
      </c>
      <c r="W25" s="32">
        <f t="shared" si="3"/>
        <v>1627757.55</v>
      </c>
      <c r="X25" s="32">
        <f t="shared" si="3"/>
        <v>48180711.989999995</v>
      </c>
      <c r="Y25" s="32">
        <f t="shared" si="3"/>
        <v>82832.67</v>
      </c>
      <c r="Z25" s="32">
        <f t="shared" si="3"/>
        <v>51895336.69</v>
      </c>
      <c r="AA25" s="32">
        <f t="shared" si="3"/>
        <v>131027065.85000001</v>
      </c>
      <c r="AB25" s="32">
        <f t="shared" si="3"/>
        <v>20482.14</v>
      </c>
      <c r="AC25" s="32">
        <f t="shared" si="3"/>
        <v>150436489.89</v>
      </c>
      <c r="AD25" s="32">
        <f t="shared" si="3"/>
        <v>88533033.29</v>
      </c>
      <c r="AE25" s="32">
        <f t="shared" si="3"/>
        <v>17702.2</v>
      </c>
      <c r="AF25" s="32">
        <f t="shared" si="3"/>
        <v>84367125.63</v>
      </c>
      <c r="AG25" s="32">
        <f t="shared" si="3"/>
        <v>669099.08</v>
      </c>
      <c r="AH25" s="32">
        <f t="shared" si="3"/>
        <v>0</v>
      </c>
      <c r="AI25" s="32">
        <f t="shared" si="3"/>
        <v>646704.79</v>
      </c>
      <c r="AJ25" s="32">
        <f t="shared" si="3"/>
        <v>52535684.28999999</v>
      </c>
      <c r="AK25" s="32">
        <f t="shared" si="3"/>
        <v>2863713.74</v>
      </c>
      <c r="AL25" s="32">
        <f t="shared" si="3"/>
        <v>33753795.35</v>
      </c>
      <c r="AM25" s="32">
        <f t="shared" si="3"/>
        <v>916922.7</v>
      </c>
      <c r="AN25" s="32">
        <f t="shared" si="3"/>
        <v>0</v>
      </c>
      <c r="AO25" s="32">
        <f t="shared" si="3"/>
        <v>450320.34</v>
      </c>
      <c r="AP25" s="32">
        <f t="shared" si="3"/>
        <v>4127282.25</v>
      </c>
      <c r="AQ25" s="32">
        <f t="shared" si="3"/>
        <v>20000</v>
      </c>
      <c r="AR25" s="32">
        <f t="shared" si="3"/>
        <v>4310846.21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2635.06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10221738.2</v>
      </c>
      <c r="BL25" s="32">
        <f t="shared" si="3"/>
        <v>0</v>
      </c>
      <c r="BM25" s="32">
        <f t="shared" si="3"/>
        <v>13190567.16</v>
      </c>
      <c r="BN25" s="32">
        <f t="shared" si="3"/>
        <v>1737763.2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>SUM(BU15:BU24)</f>
        <v>644965629.58</v>
      </c>
      <c r="BV25" s="32">
        <f t="shared" si="4"/>
        <v>15138296.049999999</v>
      </c>
      <c r="BW25" s="32">
        <f t="shared" si="4"/>
        <v>653139521.54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3.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4.2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4.25">
      <c r="A29" s="26">
        <f>A28+1</f>
        <v>202</v>
      </c>
      <c r="B29" s="28" t="s">
        <v>85</v>
      </c>
      <c r="C29" s="29">
        <v>17054521.45</v>
      </c>
      <c r="D29" s="29">
        <v>0</v>
      </c>
      <c r="E29" s="29">
        <v>16225002.77</v>
      </c>
      <c r="F29" s="29">
        <v>3106.32</v>
      </c>
      <c r="G29" s="29">
        <v>0</v>
      </c>
      <c r="H29" s="29">
        <v>5254.4</v>
      </c>
      <c r="I29" s="29">
        <v>640097.01</v>
      </c>
      <c r="J29" s="29">
        <v>0</v>
      </c>
      <c r="K29" s="29">
        <v>694204.33</v>
      </c>
      <c r="L29" s="29">
        <v>5464056.29</v>
      </c>
      <c r="M29" s="29">
        <v>0</v>
      </c>
      <c r="N29" s="29">
        <v>3362771.58</v>
      </c>
      <c r="O29" s="29">
        <v>533261.18</v>
      </c>
      <c r="P29" s="29">
        <v>0</v>
      </c>
      <c r="Q29" s="29">
        <v>891670.69</v>
      </c>
      <c r="R29" s="29">
        <v>429338.54</v>
      </c>
      <c r="S29" s="29">
        <v>0</v>
      </c>
      <c r="T29" s="29">
        <v>119855.36</v>
      </c>
      <c r="U29" s="29">
        <v>1032.49</v>
      </c>
      <c r="V29" s="29">
        <v>0</v>
      </c>
      <c r="W29" s="29">
        <v>0</v>
      </c>
      <c r="X29" s="29">
        <v>5238869.02</v>
      </c>
      <c r="Y29" s="29">
        <v>0</v>
      </c>
      <c r="Z29" s="29">
        <v>5374054.75</v>
      </c>
      <c r="AA29" s="29">
        <v>4805848.63</v>
      </c>
      <c r="AB29" s="29">
        <v>0</v>
      </c>
      <c r="AC29" s="29">
        <v>6739710.31</v>
      </c>
      <c r="AD29" s="29">
        <v>9905994.47</v>
      </c>
      <c r="AE29" s="29">
        <v>0</v>
      </c>
      <c r="AF29" s="29">
        <v>6735136.82</v>
      </c>
      <c r="AG29" s="29">
        <v>0</v>
      </c>
      <c r="AH29" s="29">
        <v>0</v>
      </c>
      <c r="AI29" s="29">
        <v>0</v>
      </c>
      <c r="AJ29" s="29">
        <v>1886790.73</v>
      </c>
      <c r="AK29" s="29">
        <v>0</v>
      </c>
      <c r="AL29" s="29">
        <v>404107.48</v>
      </c>
      <c r="AM29" s="29">
        <v>0</v>
      </c>
      <c r="AN29" s="29">
        <v>0</v>
      </c>
      <c r="AO29" s="29">
        <v>0</v>
      </c>
      <c r="AP29" s="29">
        <v>70847.66</v>
      </c>
      <c r="AQ29" s="29">
        <v>0</v>
      </c>
      <c r="AR29" s="29">
        <v>1895603.26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185764.71</v>
      </c>
      <c r="AZ29" s="29">
        <v>0</v>
      </c>
      <c r="BA29" s="29">
        <v>185764.71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46219528.49999999</v>
      </c>
      <c r="BV29" s="30">
        <f t="shared" si="5"/>
        <v>0</v>
      </c>
      <c r="BW29" s="30">
        <f t="shared" si="5"/>
        <v>42633136.45999999</v>
      </c>
    </row>
    <row r="30" spans="1:75" ht="14.25">
      <c r="A30" s="26">
        <f>A29+1</f>
        <v>203</v>
      </c>
      <c r="B30" s="28" t="s">
        <v>86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1476577.33</v>
      </c>
      <c r="Y30" s="29">
        <v>0</v>
      </c>
      <c r="Z30" s="29">
        <v>1227592.61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84616.09</v>
      </c>
      <c r="AK30" s="29">
        <v>0</v>
      </c>
      <c r="AL30" s="29">
        <v>84616.09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1561193.4200000002</v>
      </c>
      <c r="BV30" s="30">
        <f t="shared" si="5"/>
        <v>0</v>
      </c>
      <c r="BW30" s="30">
        <f t="shared" si="5"/>
        <v>1312208.7000000002</v>
      </c>
    </row>
    <row r="31" spans="1:75" ht="14.2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4.25">
      <c r="A32" s="26">
        <f>A31+1</f>
        <v>205</v>
      </c>
      <c r="B32" s="28" t="s">
        <v>88</v>
      </c>
      <c r="C32" s="29">
        <v>3389270.47</v>
      </c>
      <c r="D32" s="29">
        <v>45883626.51</v>
      </c>
      <c r="E32" s="29">
        <v>3225629.84</v>
      </c>
      <c r="F32" s="29">
        <v>0</v>
      </c>
      <c r="G32" s="29">
        <v>0</v>
      </c>
      <c r="H32" s="29">
        <v>0</v>
      </c>
      <c r="I32" s="29">
        <v>0</v>
      </c>
      <c r="J32" s="29">
        <v>757370.48</v>
      </c>
      <c r="K32" s="29">
        <v>0</v>
      </c>
      <c r="L32" s="29">
        <v>0</v>
      </c>
      <c r="M32" s="29">
        <v>12018535.23</v>
      </c>
      <c r="N32" s="29">
        <v>0</v>
      </c>
      <c r="O32" s="29">
        <v>0</v>
      </c>
      <c r="P32" s="29">
        <v>2402310.66</v>
      </c>
      <c r="Q32" s="29">
        <v>0</v>
      </c>
      <c r="R32" s="29">
        <v>0</v>
      </c>
      <c r="S32" s="29">
        <v>44017.06</v>
      </c>
      <c r="T32" s="29">
        <v>0</v>
      </c>
      <c r="U32" s="29">
        <v>0</v>
      </c>
      <c r="V32" s="29">
        <v>454.66</v>
      </c>
      <c r="W32" s="29">
        <v>0</v>
      </c>
      <c r="X32" s="29">
        <v>0</v>
      </c>
      <c r="Y32" s="29">
        <v>15354129.74</v>
      </c>
      <c r="Z32" s="29">
        <v>0</v>
      </c>
      <c r="AA32" s="29">
        <v>0</v>
      </c>
      <c r="AB32" s="29">
        <v>32658193.16</v>
      </c>
      <c r="AC32" s="29">
        <v>0</v>
      </c>
      <c r="AD32" s="29">
        <v>0</v>
      </c>
      <c r="AE32" s="29">
        <v>88419688.21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6666354.7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483036.36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846160.62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3389270.47</v>
      </c>
      <c r="BV32" s="30">
        <f t="shared" si="5"/>
        <v>205533877.39</v>
      </c>
      <c r="BW32" s="30">
        <f t="shared" si="5"/>
        <v>3225629.84</v>
      </c>
    </row>
    <row r="33" spans="1:75" s="33" customFormat="1" ht="15" thickBot="1">
      <c r="A33" s="70">
        <v>200</v>
      </c>
      <c r="B33" s="31" t="s">
        <v>89</v>
      </c>
      <c r="C33" s="32">
        <f aca="true" t="shared" si="6" ref="C33:BN33">SUM(C28:C32)</f>
        <v>20443791.919999998</v>
      </c>
      <c r="D33" s="32">
        <f t="shared" si="6"/>
        <v>45883626.51</v>
      </c>
      <c r="E33" s="32">
        <f t="shared" si="6"/>
        <v>19450632.61</v>
      </c>
      <c r="F33" s="32">
        <f t="shared" si="6"/>
        <v>3106.32</v>
      </c>
      <c r="G33" s="32">
        <f t="shared" si="6"/>
        <v>0</v>
      </c>
      <c r="H33" s="32">
        <f t="shared" si="6"/>
        <v>5254.4</v>
      </c>
      <c r="I33" s="32">
        <f t="shared" si="6"/>
        <v>640097.01</v>
      </c>
      <c r="J33" s="32">
        <f t="shared" si="6"/>
        <v>757370.48</v>
      </c>
      <c r="K33" s="32">
        <f t="shared" si="6"/>
        <v>694204.33</v>
      </c>
      <c r="L33" s="32">
        <f t="shared" si="6"/>
        <v>5464056.29</v>
      </c>
      <c r="M33" s="32">
        <f t="shared" si="6"/>
        <v>12018535.23</v>
      </c>
      <c r="N33" s="32">
        <f t="shared" si="6"/>
        <v>3362771.58</v>
      </c>
      <c r="O33" s="32">
        <f t="shared" si="6"/>
        <v>533261.18</v>
      </c>
      <c r="P33" s="32">
        <f t="shared" si="6"/>
        <v>2402310.66</v>
      </c>
      <c r="Q33" s="32">
        <f t="shared" si="6"/>
        <v>891670.69</v>
      </c>
      <c r="R33" s="32">
        <f t="shared" si="6"/>
        <v>429338.54</v>
      </c>
      <c r="S33" s="32">
        <f t="shared" si="6"/>
        <v>44017.06</v>
      </c>
      <c r="T33" s="32">
        <f t="shared" si="6"/>
        <v>119855.36</v>
      </c>
      <c r="U33" s="32">
        <f t="shared" si="6"/>
        <v>1032.49</v>
      </c>
      <c r="V33" s="32">
        <f t="shared" si="6"/>
        <v>454.66</v>
      </c>
      <c r="W33" s="32">
        <f t="shared" si="6"/>
        <v>0</v>
      </c>
      <c r="X33" s="32">
        <f t="shared" si="6"/>
        <v>6715446.35</v>
      </c>
      <c r="Y33" s="32">
        <f t="shared" si="6"/>
        <v>15354129.74</v>
      </c>
      <c r="Z33" s="32">
        <f t="shared" si="6"/>
        <v>6601647.36</v>
      </c>
      <c r="AA33" s="32">
        <f t="shared" si="6"/>
        <v>4805848.63</v>
      </c>
      <c r="AB33" s="32">
        <f t="shared" si="6"/>
        <v>32658193.16</v>
      </c>
      <c r="AC33" s="32">
        <f t="shared" si="6"/>
        <v>6739710.31</v>
      </c>
      <c r="AD33" s="32">
        <f t="shared" si="6"/>
        <v>9905994.47</v>
      </c>
      <c r="AE33" s="32">
        <f t="shared" si="6"/>
        <v>88419688.21</v>
      </c>
      <c r="AF33" s="32">
        <f t="shared" si="6"/>
        <v>6735136.82</v>
      </c>
      <c r="AG33" s="32">
        <f t="shared" si="6"/>
        <v>0</v>
      </c>
      <c r="AH33" s="32">
        <f t="shared" si="6"/>
        <v>0</v>
      </c>
      <c r="AI33" s="32">
        <f t="shared" si="6"/>
        <v>0</v>
      </c>
      <c r="AJ33" s="32">
        <f t="shared" si="6"/>
        <v>1971406.82</v>
      </c>
      <c r="AK33" s="32">
        <f t="shared" si="6"/>
        <v>6666354.7</v>
      </c>
      <c r="AL33" s="32">
        <f t="shared" si="6"/>
        <v>488723.56999999995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70847.66</v>
      </c>
      <c r="AQ33" s="32">
        <f t="shared" si="6"/>
        <v>483036.36</v>
      </c>
      <c r="AR33" s="32">
        <f t="shared" si="6"/>
        <v>1895603.26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185764.71</v>
      </c>
      <c r="AZ33" s="32">
        <f t="shared" si="6"/>
        <v>846160.62</v>
      </c>
      <c r="BA33" s="32">
        <f t="shared" si="6"/>
        <v>185764.71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51169992.38999999</v>
      </c>
      <c r="BV33" s="32">
        <f t="shared" si="7"/>
        <v>205533877.39</v>
      </c>
      <c r="BW33" s="32">
        <f t="shared" si="7"/>
        <v>47170975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3.5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4.25">
      <c r="A36" s="26">
        <v>301</v>
      </c>
      <c r="B36" s="28" t="s">
        <v>91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4.2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4.2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4.25">
      <c r="A39" s="26">
        <f>A38+1</f>
        <v>304</v>
      </c>
      <c r="B39" s="28" t="s">
        <v>94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" thickBot="1">
      <c r="A40" s="70">
        <v>300</v>
      </c>
      <c r="B40" s="31" t="s">
        <v>95</v>
      </c>
      <c r="C40" s="32">
        <f aca="true" t="shared" si="9" ref="C40:BN40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0</v>
      </c>
      <c r="BV40" s="32">
        <f t="shared" si="10"/>
        <v>0</v>
      </c>
      <c r="BW40" s="32">
        <f t="shared" si="10"/>
        <v>0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3.5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4.2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7863980.28</v>
      </c>
      <c r="BL43" s="29">
        <v>0</v>
      </c>
      <c r="BM43" s="29">
        <v>7863980.28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7863980.28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7863980.28</v>
      </c>
    </row>
    <row r="44" spans="1:75" ht="14.2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4.2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12242412.65</v>
      </c>
      <c r="BL45" s="29">
        <v>0</v>
      </c>
      <c r="BM45" s="29">
        <v>16841710.12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12242412.65</v>
      </c>
      <c r="BV45" s="30">
        <f t="shared" si="11"/>
        <v>0</v>
      </c>
      <c r="BW45" s="30">
        <f t="shared" si="11"/>
        <v>16841710.12</v>
      </c>
    </row>
    <row r="46" spans="1:75" ht="14.2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20106392.93</v>
      </c>
      <c r="BL47" s="32">
        <f t="shared" si="12"/>
        <v>0</v>
      </c>
      <c r="BM47" s="32">
        <f t="shared" si="12"/>
        <v>24705690.400000002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20106392.93</v>
      </c>
      <c r="BV47" s="32">
        <f t="shared" si="13"/>
        <v>0</v>
      </c>
      <c r="BW47" s="32">
        <f t="shared" si="13"/>
        <v>24705690.400000002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3.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4.2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504358813.83</v>
      </c>
      <c r="BO50" s="29">
        <v>0</v>
      </c>
      <c r="BP50" s="29">
        <v>489108212.03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504358813.83</v>
      </c>
      <c r="BV50" s="30">
        <f t="shared" si="14"/>
        <v>0</v>
      </c>
      <c r="BW50" s="30">
        <f t="shared" si="14"/>
        <v>489108212.03</v>
      </c>
    </row>
    <row r="51" spans="1:75" s="33" customFormat="1" ht="1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504358813.83</v>
      </c>
      <c r="BO51" s="32">
        <f>SUM(BO50)</f>
        <v>0</v>
      </c>
      <c r="BP51" s="32">
        <f>SUM(BP50)</f>
        <v>489108212.03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504358813.83</v>
      </c>
      <c r="BV51" s="30">
        <f t="shared" si="14"/>
        <v>0</v>
      </c>
      <c r="BW51" s="30">
        <f t="shared" si="14"/>
        <v>489108212.03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3.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4.2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177637179.81</v>
      </c>
      <c r="BR54" s="29">
        <v>0</v>
      </c>
      <c r="BS54" s="29">
        <v>179984488.33</v>
      </c>
      <c r="BT54" s="29"/>
      <c r="BU54" s="30">
        <f aca="true" t="shared" si="16" ref="BU54:BW56">+C54+F54+I54+L54+O54+R54+U54+X54+AA54+AD54+AG54+AJ54+AM54+AP54+AS54+AV54+AY54+BB54+BE54+BH54+BK54+BN54+BQ54</f>
        <v>177637179.81</v>
      </c>
      <c r="BV54" s="30">
        <f t="shared" si="16"/>
        <v>0</v>
      </c>
      <c r="BW54" s="30">
        <f t="shared" si="16"/>
        <v>179984488.33</v>
      </c>
    </row>
    <row r="55" spans="1:75" ht="14.2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30903959</v>
      </c>
      <c r="BR55" s="29">
        <v>0</v>
      </c>
      <c r="BS55" s="29">
        <v>25281281.96</v>
      </c>
      <c r="BT55" s="29"/>
      <c r="BU55" s="30">
        <f t="shared" si="16"/>
        <v>30903959</v>
      </c>
      <c r="BV55" s="30">
        <f t="shared" si="16"/>
        <v>0</v>
      </c>
      <c r="BW55" s="30">
        <f t="shared" si="16"/>
        <v>25281281.96</v>
      </c>
    </row>
    <row r="56" spans="1:75" s="33" customFormat="1" ht="15" thickBot="1">
      <c r="A56" s="70">
        <v>700</v>
      </c>
      <c r="B56" s="31" t="s">
        <v>108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208541138.81</v>
      </c>
      <c r="BR56" s="32">
        <f>SUM(BR54:BR55)</f>
        <v>0</v>
      </c>
      <c r="BS56" s="32">
        <f>SUM(BS54:BS55)</f>
        <v>205265770.29000002</v>
      </c>
      <c r="BT56" s="32"/>
      <c r="BU56" s="30">
        <f t="shared" si="16"/>
        <v>208541138.81</v>
      </c>
      <c r="BV56" s="30">
        <f t="shared" si="16"/>
        <v>0</v>
      </c>
      <c r="BW56" s="30">
        <f t="shared" si="16"/>
        <v>205265770.29000002</v>
      </c>
    </row>
    <row r="57" spans="1:75" ht="15" thickBot="1" thickTop="1">
      <c r="A57" s="36"/>
      <c r="B57" s="37" t="s">
        <v>109</v>
      </c>
      <c r="C57" s="38">
        <f aca="true" t="shared" si="18" ref="C57:BN57">+C25+C33+C40+C47+C51+C56</f>
        <v>234404015.64999998</v>
      </c>
      <c r="D57" s="38">
        <f t="shared" si="18"/>
        <v>55023964.51</v>
      </c>
      <c r="E57" s="38">
        <f t="shared" si="18"/>
        <v>240203547.36</v>
      </c>
      <c r="F57" s="38">
        <f t="shared" si="18"/>
        <v>259654.68</v>
      </c>
      <c r="G57" s="38">
        <f t="shared" si="18"/>
        <v>20568.14</v>
      </c>
      <c r="H57" s="38">
        <f t="shared" si="18"/>
        <v>308706.7</v>
      </c>
      <c r="I57" s="38">
        <f t="shared" si="18"/>
        <v>47177118.71</v>
      </c>
      <c r="J57" s="38">
        <f t="shared" si="18"/>
        <v>1056846.3399999999</v>
      </c>
      <c r="K57" s="38">
        <f t="shared" si="18"/>
        <v>44657311.400000006</v>
      </c>
      <c r="L57" s="38">
        <f t="shared" si="18"/>
        <v>37361036.17</v>
      </c>
      <c r="M57" s="38">
        <f t="shared" si="18"/>
        <v>14526341.43</v>
      </c>
      <c r="N57" s="38">
        <f t="shared" si="18"/>
        <v>34828368.449999996</v>
      </c>
      <c r="O57" s="38">
        <f t="shared" si="18"/>
        <v>10264955.73</v>
      </c>
      <c r="P57" s="38">
        <f t="shared" si="18"/>
        <v>2536269.42</v>
      </c>
      <c r="Q57" s="38">
        <f t="shared" si="18"/>
        <v>14480752.61</v>
      </c>
      <c r="R57" s="38">
        <f t="shared" si="18"/>
        <v>2822000.97</v>
      </c>
      <c r="S57" s="38">
        <f t="shared" si="18"/>
        <v>60835.84</v>
      </c>
      <c r="T57" s="38">
        <f t="shared" si="18"/>
        <v>2503645.32</v>
      </c>
      <c r="U57" s="38">
        <f t="shared" si="18"/>
        <v>2242230.5700000003</v>
      </c>
      <c r="V57" s="38">
        <f t="shared" si="18"/>
        <v>15054.22</v>
      </c>
      <c r="W57" s="38">
        <f t="shared" si="18"/>
        <v>1627757.55</v>
      </c>
      <c r="X57" s="38">
        <f t="shared" si="18"/>
        <v>54896158.339999996</v>
      </c>
      <c r="Y57" s="38">
        <f t="shared" si="18"/>
        <v>15436962.41</v>
      </c>
      <c r="Z57" s="38">
        <f t="shared" si="18"/>
        <v>58496984.05</v>
      </c>
      <c r="AA57" s="38">
        <f t="shared" si="18"/>
        <v>135832914.48000002</v>
      </c>
      <c r="AB57" s="38">
        <f t="shared" si="18"/>
        <v>32678675.3</v>
      </c>
      <c r="AC57" s="38">
        <f t="shared" si="18"/>
        <v>157176200.2</v>
      </c>
      <c r="AD57" s="38">
        <f t="shared" si="18"/>
        <v>98439027.76</v>
      </c>
      <c r="AE57" s="38">
        <f t="shared" si="18"/>
        <v>88437390.41</v>
      </c>
      <c r="AF57" s="38">
        <f t="shared" si="18"/>
        <v>91102262.44999999</v>
      </c>
      <c r="AG57" s="38">
        <f t="shared" si="18"/>
        <v>669099.08</v>
      </c>
      <c r="AH57" s="38">
        <f t="shared" si="18"/>
        <v>0</v>
      </c>
      <c r="AI57" s="38">
        <f t="shared" si="18"/>
        <v>646704.79</v>
      </c>
      <c r="AJ57" s="38">
        <f t="shared" si="18"/>
        <v>54507091.10999999</v>
      </c>
      <c r="AK57" s="38">
        <f t="shared" si="18"/>
        <v>9530068.440000001</v>
      </c>
      <c r="AL57" s="38">
        <f t="shared" si="18"/>
        <v>34242518.92</v>
      </c>
      <c r="AM57" s="38">
        <f t="shared" si="18"/>
        <v>916922.7</v>
      </c>
      <c r="AN57" s="38">
        <f t="shared" si="18"/>
        <v>0</v>
      </c>
      <c r="AO57" s="38">
        <f t="shared" si="18"/>
        <v>450320.34</v>
      </c>
      <c r="AP57" s="38">
        <f t="shared" si="18"/>
        <v>4198129.91</v>
      </c>
      <c r="AQ57" s="38">
        <f t="shared" si="18"/>
        <v>503036.36</v>
      </c>
      <c r="AR57" s="38">
        <f t="shared" si="18"/>
        <v>6206449.47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185764.71</v>
      </c>
      <c r="AZ57" s="38">
        <f t="shared" si="18"/>
        <v>846160.62</v>
      </c>
      <c r="BA57" s="38">
        <f t="shared" si="18"/>
        <v>188399.77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30328131.13</v>
      </c>
      <c r="BL57" s="38">
        <f t="shared" si="18"/>
        <v>0</v>
      </c>
      <c r="BM57" s="38">
        <f t="shared" si="18"/>
        <v>37896257.56</v>
      </c>
      <c r="BN57" s="38">
        <f t="shared" si="18"/>
        <v>506096577.03</v>
      </c>
      <c r="BO57" s="38">
        <f aca="true" t="shared" si="19" ref="BO57:BW57">+BO25+BO33+BO40+BO47+BO51+BO56</f>
        <v>0</v>
      </c>
      <c r="BP57" s="38">
        <f t="shared" si="19"/>
        <v>489108212.03</v>
      </c>
      <c r="BQ57" s="38">
        <f t="shared" si="19"/>
        <v>208541138.81</v>
      </c>
      <c r="BR57" s="38">
        <f t="shared" si="19"/>
        <v>0</v>
      </c>
      <c r="BS57" s="38">
        <f t="shared" si="19"/>
        <v>205265770.29000002</v>
      </c>
      <c r="BT57" s="38"/>
      <c r="BU57" s="38">
        <f>+BT12+BU25+BU33+BU40+BU47+BU51+BU56</f>
        <v>1442345732.7199998</v>
      </c>
      <c r="BV57" s="38">
        <f t="shared" si="19"/>
        <v>220672173.44</v>
      </c>
      <c r="BW57" s="38">
        <f t="shared" si="19"/>
        <v>1419390169.2599998</v>
      </c>
    </row>
    <row r="58" spans="1:75" ht="21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283344479.43000007</v>
      </c>
      <c r="BV58" s="32">
        <v>0</v>
      </c>
      <c r="BW58" s="32">
        <f>IF(Entrate!D69&gt;BW57,Entrate!D69-BW57,0)</f>
        <v>9849687.570000172</v>
      </c>
    </row>
  </sheetData>
  <sheetProtection/>
  <mergeCells count="74"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  <mergeCell ref="I9:J9"/>
    <mergeCell ref="L8:N8"/>
    <mergeCell ref="L9:M9"/>
    <mergeCell ref="O8:Q8"/>
    <mergeCell ref="O9:P9"/>
    <mergeCell ref="C9:D9"/>
    <mergeCell ref="F8:H8"/>
    <mergeCell ref="F9:G9"/>
    <mergeCell ref="AA7:AC7"/>
    <mergeCell ref="AD7:AF7"/>
    <mergeCell ref="R8:T8"/>
    <mergeCell ref="U8:W8"/>
    <mergeCell ref="X8:Z8"/>
    <mergeCell ref="AD8:AF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Y8:BA8"/>
    <mergeCell ref="AG8:AI8"/>
    <mergeCell ref="AJ8:AL8"/>
    <mergeCell ref="AM8:AO8"/>
    <mergeCell ref="AP8:AR8"/>
    <mergeCell ref="AS8:AU8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J9:AK9"/>
    <mergeCell ref="AM9:AN9"/>
    <mergeCell ref="AP9:AQ9"/>
    <mergeCell ref="AS9:AT9"/>
    <mergeCell ref="BB9:BC9"/>
    <mergeCell ref="BE9:BF9"/>
    <mergeCell ref="BN7:BP7"/>
    <mergeCell ref="BQ7:BS7"/>
    <mergeCell ref="BB7:BD7"/>
    <mergeCell ref="BE7:BG7"/>
    <mergeCell ref="BH7:BJ7"/>
    <mergeCell ref="BB8:BD8"/>
    <mergeCell ref="BE8:BG8"/>
    <mergeCell ref="BH8:BJ8"/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2017-09-26T10:15:32Z</cp:lastPrinted>
  <dcterms:created xsi:type="dcterms:W3CDTF">2000-01-20T08:39:24Z</dcterms:created>
  <dcterms:modified xsi:type="dcterms:W3CDTF">2019-07-17T06:55:09Z</dcterms:modified>
  <cp:category/>
  <cp:version/>
  <cp:contentType/>
  <cp:contentStatus/>
</cp:coreProperties>
</file>